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eitanbeca.gov.il\Desktop\תלוש שכר עובד זר\"/>
    </mc:Choice>
  </mc:AlternateContent>
  <bookViews>
    <workbookView xWindow="0" yWindow="0" windowWidth="28800" windowHeight="12195"/>
  </bookViews>
  <sheets>
    <sheet name="תלוש שכר - עובד זר" sheetId="1" r:id="rId1"/>
    <sheet name="טבלת שכר-ניכויים מותרים" sheetId="4" r:id="rId2"/>
    <sheet name="טבלת שכר- ניכויים פורמט נוסף" sheetId="3" r:id="rId3"/>
  </sheets>
  <calcPr calcId="152511"/>
</workbook>
</file>

<file path=xl/calcChain.xml><?xml version="1.0" encoding="utf-8"?>
<calcChain xmlns="http://schemas.openxmlformats.org/spreadsheetml/2006/main">
  <c r="K11" i="4" l="1"/>
  <c r="J11" i="4"/>
  <c r="I11" i="4"/>
  <c r="H11" i="4"/>
  <c r="G11" i="4"/>
  <c r="F11" i="4"/>
  <c r="E11" i="4"/>
  <c r="D11" i="4"/>
  <c r="C11" i="4"/>
  <c r="B11" i="4"/>
  <c r="K11" i="3"/>
  <c r="J11" i="3"/>
  <c r="I11" i="3"/>
  <c r="H11" i="3"/>
  <c r="G11" i="3"/>
  <c r="F11" i="3"/>
  <c r="E11" i="3"/>
  <c r="D11" i="3"/>
  <c r="C11" i="3"/>
  <c r="B11" i="3"/>
  <c r="C28" i="1" l="1"/>
  <c r="C42" i="1"/>
  <c r="C43" i="1" l="1"/>
  <c r="C17" i="1"/>
  <c r="C16" i="1"/>
  <c r="C20" i="1"/>
  <c r="C21" i="1"/>
  <c r="C14" i="1"/>
  <c r="C33" i="1"/>
  <c r="D33" i="1" s="1"/>
  <c r="C27" i="1"/>
  <c r="C35" i="1"/>
  <c r="C37" i="1"/>
  <c r="C18" i="1" l="1"/>
  <c r="C23" i="1" s="1"/>
</calcChain>
</file>

<file path=xl/comments1.xml><?xml version="1.0" encoding="utf-8"?>
<comments xmlns="http://schemas.openxmlformats.org/spreadsheetml/2006/main">
  <authors>
    <author>איתן בנימין</author>
  </authors>
  <commentList>
    <comment ref="C11" authorId="0" shapeId="0">
      <text>
        <r>
          <rPr>
            <b/>
            <sz val="7"/>
            <color indexed="81"/>
            <rFont val="Tahoma"/>
            <family val="2"/>
          </rPr>
          <t>שכר העובד:</t>
        </r>
        <r>
          <rPr>
            <sz val="9"/>
            <color indexed="81"/>
            <rFont val="Tahoma"/>
            <family val="2"/>
          </rPr>
          <t xml:space="preserve">
</t>
        </r>
        <r>
          <rPr>
            <sz val="6"/>
            <color indexed="81"/>
            <rFont val="Tahoma"/>
            <family val="2"/>
          </rPr>
          <t xml:space="preserve">שכר המינימום הקבוע בחוק נכון לינואר 2020 הינו  5,300 ₪ ברוטו, השכר שכר יומי 212 ₪, תעריף לשעה של 29.12ש"ח בסיכום חודשי של 182 שעות - כלומר משרה מלאה. </t>
        </r>
      </text>
    </comment>
    <comment ref="C12" authorId="0" shapeId="0">
      <text>
        <r>
          <rPr>
            <b/>
            <sz val="7"/>
            <color indexed="81"/>
            <rFont val="Tahoma"/>
            <family val="2"/>
          </rPr>
          <t>ביטוח רפואי:</t>
        </r>
        <r>
          <rPr>
            <sz val="6"/>
            <color indexed="81"/>
            <rFont val="Tahoma"/>
            <family val="2"/>
          </rPr>
          <t xml:space="preserve">
עלויות כיום של ביטוח רפואי לעובד הזר החל מה-01/11/18 כ- 6.5 ש"ח ליום. בעבור הביטוח הרפואי תוכל לקזז משכר העובד סכום של עד מחצית מהסכום שהנך מוציא בפועל ובלבד שלא יעלה על הסכום המקסימלי של- 143.97ש"ח בחודש</t>
        </r>
      </text>
    </comment>
    <comment ref="C17" authorId="0" shapeId="0">
      <text>
        <r>
          <rPr>
            <b/>
            <sz val="6"/>
            <color indexed="81"/>
            <rFont val="Tahoma"/>
            <family val="2"/>
          </rPr>
          <t>מקדמות לשכר:</t>
        </r>
        <r>
          <rPr>
            <sz val="7"/>
            <color indexed="81"/>
            <rFont val="Tahoma"/>
            <family val="2"/>
          </rPr>
          <t xml:space="preserve">
</t>
        </r>
        <r>
          <rPr>
            <sz val="6"/>
            <color indexed="81"/>
            <rFont val="Tahoma"/>
            <family val="2"/>
          </rPr>
          <t xml:space="preserve">דמי הכיס הינם למעשה מקדמות לשכר ומהווים חלק ממנו ולא תוספת לשכר. ניכויים מהשכר - הסכום המותר בניכוי לא יעלה על 25% משכר העובד, קרי אם עובד בשכר מינימום, הסכום המקסימלי לקיזוז הינו 1325 ₪ (25% מ - 5300₪). </t>
        </r>
      </text>
    </comment>
    <comment ref="C20" authorId="0" shapeId="0">
      <text>
        <r>
          <rPr>
            <b/>
            <sz val="7"/>
            <color indexed="81"/>
            <rFont val="Tahoma"/>
            <family val="2"/>
          </rPr>
          <t>יום מנוחה שבועי:</t>
        </r>
        <r>
          <rPr>
            <sz val="9"/>
            <color indexed="81"/>
            <rFont val="Tahoma"/>
            <family val="2"/>
          </rPr>
          <t xml:space="preserve">
</t>
        </r>
        <r>
          <rPr>
            <sz val="6"/>
            <color indexed="81"/>
            <rFont val="Tahoma"/>
            <family val="2"/>
          </rPr>
          <t xml:space="preserve">על פי פסיקת בי"ד ארצי לעבודה עובד זר זכאי ליום מנוחה שבועי של 25 שעות ברצף בדר"כ. אסור לפצל את היום השבועי החופשי. אם נתבקש העובד לעבוד ביומו החופשי יקבל תוספת תשלום של </t>
        </r>
        <r>
          <rPr>
            <b/>
            <u/>
            <sz val="6"/>
            <color indexed="81"/>
            <rFont val="Tahoma"/>
            <family val="2"/>
          </rPr>
          <t xml:space="preserve">361.68 ש"ח </t>
        </r>
        <r>
          <rPr>
            <sz val="6"/>
            <color indexed="81"/>
            <rFont val="Tahoma"/>
            <family val="2"/>
          </rPr>
          <t>בנוסף לשכר החודשי (ישנן פסיקות בעניין מתן יום חלופי)</t>
        </r>
      </text>
    </comment>
    <comment ref="C21" authorId="0" shapeId="0">
      <text>
        <r>
          <rPr>
            <b/>
            <sz val="7"/>
            <color indexed="81"/>
            <rFont val="Tahoma"/>
            <family val="2"/>
          </rPr>
          <t>חגים:</t>
        </r>
        <r>
          <rPr>
            <sz val="9"/>
            <color indexed="81"/>
            <rFont val="Tahoma"/>
            <charset val="177"/>
          </rPr>
          <t xml:space="preserve">
</t>
        </r>
        <r>
          <rPr>
            <sz val="6"/>
            <color indexed="81"/>
            <rFont val="Tahoma"/>
            <family val="2"/>
          </rPr>
          <t xml:space="preserve">עובד זר זכאי ל-9 ימי חג בשנה, בתאום עם המעסיק.  הימים הם פר שנה קלנדארית, בהתאם למועדם. (אם נופל ביום החופשי  אין כפל תשלום) פדיון יום חג הינו כפדיון שבתון שבועי ועומד על </t>
        </r>
        <r>
          <rPr>
            <b/>
            <u/>
            <sz val="6"/>
            <color indexed="81"/>
            <rFont val="Tahoma"/>
            <family val="2"/>
          </rPr>
          <t xml:space="preserve"> 318 ₪ </t>
        </r>
      </text>
    </comment>
    <comment ref="C31" authorId="0" shapeId="0">
      <text>
        <r>
          <rPr>
            <b/>
            <sz val="6"/>
            <color indexed="81"/>
            <rFont val="Tahoma"/>
            <family val="2"/>
          </rPr>
          <t xml:space="preserve">חופשה שנתית:
</t>
        </r>
        <r>
          <rPr>
            <sz val="6"/>
            <color indexed="81"/>
            <rFont val="Tahoma"/>
            <family val="2"/>
          </rPr>
          <t xml:space="preserve">בכל אחת מחמש שנות ההעסקה הראשונות זכאי העובד ל-16 ימי חופשה בתשלום, פדיון ימי חופשה בכסף זכאי יהיה ל 14 ימים. </t>
        </r>
        <r>
          <rPr>
            <b/>
            <sz val="6"/>
            <color indexed="81"/>
            <rFont val="Tahoma"/>
            <family val="2"/>
          </rPr>
          <t>אין לשלם לעובד/ת פדיון ימי חופשה בסיום כל שנת עבודה</t>
        </r>
        <r>
          <rPr>
            <sz val="6"/>
            <color indexed="81"/>
            <rFont val="Tahoma"/>
            <family val="2"/>
          </rPr>
          <t xml:space="preserve">, מעסיקים שישלמו שנה בשנה לעובדים זרים - עוברים על הוראות החוק! ומסתכנים בתשלום כפול!!! עלות יום חופשה הינו </t>
        </r>
        <r>
          <rPr>
            <b/>
            <sz val="6"/>
            <color indexed="81"/>
            <rFont val="Tahoma"/>
            <family val="2"/>
          </rPr>
          <t xml:space="preserve">212 ש"ח </t>
        </r>
        <r>
          <rPr>
            <sz val="6"/>
            <color indexed="81"/>
            <rFont val="Tahoma"/>
            <family val="2"/>
          </rPr>
          <t xml:space="preserve">
</t>
        </r>
      </text>
    </comment>
    <comment ref="C35" authorId="0" shapeId="0">
      <text>
        <r>
          <rPr>
            <b/>
            <sz val="7"/>
            <color indexed="81"/>
            <rFont val="Tahoma"/>
            <family val="2"/>
          </rPr>
          <t>מחלת עובד:</t>
        </r>
        <r>
          <rPr>
            <sz val="9"/>
            <color indexed="81"/>
            <rFont val="Tahoma"/>
            <family val="2"/>
          </rPr>
          <t xml:space="preserve">
</t>
        </r>
        <r>
          <rPr>
            <sz val="6"/>
            <color indexed="81"/>
            <rFont val="Tahoma"/>
            <family val="2"/>
          </rPr>
          <t xml:space="preserve">עובד זכאי ל-1.5 ימי מחלה בחודש, 18 ימי מחלה בשנה, עד לתקרה של 90 ימי זכאות צבורים. ימי מחלה משולמים כנגד אישור מחלה רשמי. שווי יום מחלה הינו משכורת ברוטו חלקי 30. בעבור היום ראשון 0% השני והשלישי 50% וכל יום נוסף עד לתקרה של 90 ימי זכאות צבורים 100%. </t>
        </r>
      </text>
    </comment>
    <comment ref="C42" authorId="0" shapeId="0">
      <text>
        <r>
          <rPr>
            <b/>
            <sz val="7"/>
            <color indexed="81"/>
            <rFont val="Tahoma"/>
            <family val="2"/>
          </rPr>
          <t>הבראה:</t>
        </r>
        <r>
          <rPr>
            <sz val="9"/>
            <color indexed="81"/>
            <rFont val="Tahoma"/>
            <family val="2"/>
          </rPr>
          <t xml:space="preserve">
</t>
        </r>
        <r>
          <rPr>
            <sz val="6"/>
            <color indexed="81"/>
            <rFont val="Tahoma"/>
            <family val="2"/>
          </rPr>
          <t xml:space="preserve">הזכאות לדמי הבראה לכל עובד ישראלי וזר משתכללת רק לאחר עבודה רציפה של שנה שלמה אצל אותו מעסיק. לאחר שנה ראשונה זכאי העובד ל - 5 ימי הבראה, שנה שניה ושלישית - 6 ימים וכן הלאה. שווי יום הבראה נכון לינואר 2019 </t>
        </r>
        <r>
          <rPr>
            <b/>
            <u/>
            <sz val="6"/>
            <color indexed="81"/>
            <rFont val="Tahoma"/>
            <family val="2"/>
          </rPr>
          <t xml:space="preserve">378ש"ח ליום </t>
        </r>
      </text>
    </comment>
  </commentList>
</comments>
</file>

<file path=xl/sharedStrings.xml><?xml version="1.0" encoding="utf-8"?>
<sst xmlns="http://schemas.openxmlformats.org/spreadsheetml/2006/main" count="101" uniqueCount="64">
  <si>
    <t xml:space="preserve">בקיזוז מקדמות </t>
  </si>
  <si>
    <t xml:space="preserve">שבתות </t>
  </si>
  <si>
    <t>ימי חג</t>
  </si>
  <si>
    <t xml:space="preserve">סך הכל </t>
  </si>
  <si>
    <t>_________</t>
  </si>
  <si>
    <t>חופש</t>
  </si>
  <si>
    <t>יתרה</t>
  </si>
  <si>
    <t>ניצול</t>
  </si>
  <si>
    <t>תאריכים</t>
  </si>
  <si>
    <t>יתרה לפידיון</t>
  </si>
  <si>
    <t>מחלה</t>
  </si>
  <si>
    <t>סהכ שבת/חג</t>
  </si>
  <si>
    <t>מס שבתות/חגים</t>
  </si>
  <si>
    <t>תלוש שכר לחודש</t>
  </si>
  <si>
    <t>שנה</t>
  </si>
  <si>
    <t>לא לפידיון.</t>
  </si>
  <si>
    <t>טבלת חופש ומחלה</t>
  </si>
  <si>
    <t>הפרשות חודשיות :</t>
  </si>
  <si>
    <t>שכע ברוטו אחרי קיזוזים</t>
  </si>
  <si>
    <t>תשלומים שנתיים:</t>
  </si>
  <si>
    <t>ניכויים סוציאליות:</t>
  </si>
  <si>
    <t>קיזוז ביטוח רפואי</t>
  </si>
  <si>
    <t>כלכלה</t>
  </si>
  <si>
    <t xml:space="preserve">נטו אחר קיזוז מקדמה </t>
  </si>
  <si>
    <t>הבראה:</t>
  </si>
  <si>
    <t>שנת עבודה ראשונה</t>
  </si>
  <si>
    <t xml:space="preserve">שנת עבודה שנייה </t>
  </si>
  <si>
    <t>תלוש שכר עובד זר בסיעוד</t>
  </si>
  <si>
    <t>___________</t>
  </si>
  <si>
    <t xml:space="preserve">תאריך תחילת עבודה: </t>
  </si>
  <si>
    <t>ותק:</t>
  </si>
  <si>
    <t>__________</t>
  </si>
  <si>
    <t>שם המטפל/ת: ___________ מס דרכון: _________</t>
  </si>
  <si>
    <t>____________</t>
  </si>
  <si>
    <t xml:space="preserve">שכר ברוטו לפני קיזוזים </t>
  </si>
  <si>
    <t>ירושלים</t>
  </si>
  <si>
    <t>תל-אביב</t>
  </si>
  <si>
    <t>חיפה והמרכז</t>
  </si>
  <si>
    <t>צפון</t>
  </si>
  <si>
    <t>דרום</t>
  </si>
  <si>
    <t>הוצאות נלוות למגורים</t>
  </si>
  <si>
    <t>ניכויים נילווים</t>
  </si>
  <si>
    <t>מגורים</t>
  </si>
  <si>
    <t>השתתפות בעלות ביטוח רפואי</t>
  </si>
  <si>
    <t>שכר מינימום</t>
  </si>
  <si>
    <t>סה"כ לתשלום</t>
  </si>
  <si>
    <r>
      <t xml:space="preserve">מגורים </t>
    </r>
    <r>
      <rPr>
        <b/>
        <u/>
        <sz val="9"/>
        <rFont val="Arial"/>
        <family val="2"/>
        <scheme val="minor"/>
      </rPr>
      <t>בבעלות</t>
    </r>
    <r>
      <rPr>
        <b/>
        <sz val="9"/>
        <color theme="1"/>
        <rFont val="Arial"/>
        <family val="2"/>
        <scheme val="minor"/>
      </rPr>
      <t xml:space="preserve"> המעסיק</t>
    </r>
  </si>
  <si>
    <r>
      <t xml:space="preserve">מגורים </t>
    </r>
    <r>
      <rPr>
        <b/>
        <u/>
        <sz val="9"/>
        <color rgb="FFFF0000"/>
        <rFont val="Arial"/>
        <family val="2"/>
        <scheme val="minor"/>
      </rPr>
      <t>שאינם</t>
    </r>
    <r>
      <rPr>
        <b/>
        <sz val="9"/>
        <color theme="1"/>
        <rFont val="Arial"/>
        <family val="2"/>
        <scheme val="minor"/>
      </rPr>
      <t xml:space="preserve"> בבעלות המעסיק (שכ"ד/דיור מוגן)</t>
    </r>
  </si>
  <si>
    <r>
      <t xml:space="preserve">מגורים </t>
    </r>
    <r>
      <rPr>
        <b/>
        <u/>
        <sz val="9"/>
        <color theme="1"/>
        <rFont val="Arial"/>
        <family val="2"/>
        <scheme val="minor"/>
      </rPr>
      <t>בבעלות</t>
    </r>
    <r>
      <rPr>
        <b/>
        <sz val="9"/>
        <color theme="1"/>
        <rFont val="Arial"/>
        <family val="2"/>
        <scheme val="minor"/>
      </rPr>
      <t xml:space="preserve"> המעסיק</t>
    </r>
  </si>
  <si>
    <t>טבלת שכר בתוספת ניכויים מותקים כחוק על פי אזור מגורים של המעסיק</t>
  </si>
  <si>
    <t>נכון ליום 1/2020</t>
  </si>
  <si>
    <t>הערות:</t>
  </si>
  <si>
    <t>סה"כ לתשלום לאחר ניכויים</t>
  </si>
  <si>
    <r>
      <rPr>
        <b/>
        <u/>
        <sz val="9"/>
        <color theme="1"/>
        <rFont val="Arial"/>
        <family val="2"/>
        <scheme val="minor"/>
      </rPr>
      <t>סכום הניכוי המקסימלי</t>
    </r>
    <r>
      <rPr>
        <b/>
        <sz val="9"/>
        <color theme="1"/>
        <rFont val="Arial"/>
        <family val="2"/>
        <scheme val="minor"/>
      </rPr>
      <t>:</t>
    </r>
    <r>
      <rPr>
        <sz val="9"/>
        <color theme="1"/>
        <rFont val="Arial"/>
        <family val="2"/>
        <scheme val="minor"/>
      </rPr>
      <t xml:space="preserve"> סך כל הניכויים יחד המותרים לפי החוק לא יעלה על 25% משכרו החודשי של עובד זר (ראו: סעיף 25(א)(6) לחוק הגנת השכר, תשי"ח-1958), הסכום המקסימלי לקיזוז הינו 1325 ₪ (25% מ - 5300₪). </t>
    </r>
  </si>
  <si>
    <r>
      <rPr>
        <b/>
        <u/>
        <sz val="9"/>
        <color theme="1"/>
        <rFont val="Arial"/>
        <family val="2"/>
        <scheme val="minor"/>
      </rPr>
      <t>נכוי בגין ביטוח רפואי</t>
    </r>
    <r>
      <rPr>
        <b/>
        <sz val="9"/>
        <color theme="1"/>
        <rFont val="Arial"/>
        <family val="2"/>
        <scheme val="minor"/>
      </rPr>
      <t>:</t>
    </r>
    <r>
      <rPr>
        <sz val="9"/>
        <color theme="1"/>
        <rFont val="Arial"/>
        <family val="2"/>
        <scheme val="minor"/>
      </rPr>
      <t xml:space="preserve"> עבור ביטוח רפואי ניתן לקזז משכר העובד סכום של </t>
    </r>
    <r>
      <rPr>
        <b/>
        <sz val="9"/>
        <color theme="1"/>
        <rFont val="Arial"/>
        <family val="2"/>
        <scheme val="minor"/>
      </rPr>
      <t>עד</t>
    </r>
    <r>
      <rPr>
        <sz val="9"/>
        <color theme="1"/>
        <rFont val="Arial"/>
        <family val="2"/>
        <scheme val="minor"/>
      </rPr>
      <t xml:space="preserve"> מחצית מהסכום שהינך </t>
    </r>
    <r>
      <rPr>
        <b/>
        <sz val="9"/>
        <color theme="1"/>
        <rFont val="Arial"/>
        <family val="2"/>
        <scheme val="minor"/>
      </rPr>
      <t xml:space="preserve">מוציא בפועל </t>
    </r>
    <r>
      <rPr>
        <sz val="9"/>
        <color theme="1"/>
        <rFont val="Arial"/>
        <family val="2"/>
        <scheme val="minor"/>
      </rPr>
      <t xml:space="preserve">ובלבד שלא יעלה על הסכום המקסימלי של </t>
    </r>
    <r>
      <rPr>
        <b/>
        <sz val="9"/>
        <color theme="1"/>
        <rFont val="Arial"/>
        <family val="2"/>
        <scheme val="minor"/>
      </rPr>
      <t>143.97 ש"ח</t>
    </r>
    <r>
      <rPr>
        <sz val="9"/>
        <color theme="1"/>
        <rFont val="Arial"/>
        <family val="2"/>
        <scheme val="minor"/>
      </rPr>
      <t xml:space="preserve"> בחודש, על פי תקנות עובדים זרים (שיעור ניכוי מהשכר בעד דמי ביטוח רפואי), תשס"ב-2001</t>
    </r>
  </si>
  <si>
    <r>
      <rPr>
        <b/>
        <u/>
        <sz val="9"/>
        <color theme="1"/>
        <rFont val="Arial"/>
        <family val="2"/>
        <scheme val="minor"/>
      </rPr>
      <t>ניכוי בגין מגורים והוצאות נילוות</t>
    </r>
    <r>
      <rPr>
        <b/>
        <sz val="9"/>
        <color theme="1"/>
        <rFont val="Arial"/>
        <family val="2"/>
        <scheme val="minor"/>
      </rPr>
      <t xml:space="preserve">: </t>
    </r>
    <r>
      <rPr>
        <sz val="9"/>
        <color theme="1"/>
        <rFont val="Arial"/>
        <family val="2"/>
        <scheme val="minor"/>
      </rPr>
      <t>הניקוים מותרים בהתאם לתקנות עובדים זרים (שיעור ניכויים מהשכר בעד מגורים הולמים), תש"ס-2000 - ניכוי בעד מגורים הולמים סעיף 2 (א) ו- 2 (ב), ניכוים בעבור הוצאות נילוות סעיפים 3 (3), 3 (ב), 3 (ג), vסכומים הנקובים בתקנות אלה מתעדכנים ב-1 בינואר של כל שנה, לפי שיעור השינוי של מדדי שכר הדירה ומדד המחירים לצרכן</t>
    </r>
  </si>
  <si>
    <t xml:space="preserve">הקובץ נבנה ועוצב לשימושכם ע"י השדולה הישראלית למען קשישים, סיעודיים, נכים ואזרחים ותיקים </t>
  </si>
  <si>
    <t>טבלת שכר בתוספת ניכויים מותרים כחוק בחלוקה לפי אזור מגורים של המעסיק</t>
  </si>
  <si>
    <t>הקלד מס שבתות</t>
  </si>
  <si>
    <t>עלות דמי כיס לקיזוז</t>
  </si>
  <si>
    <r>
      <t xml:space="preserve">התלוש תוכנן ועוצב ע"י </t>
    </r>
    <r>
      <rPr>
        <b/>
        <sz val="11"/>
        <color rgb="FFFF0000"/>
        <rFont val="Arial"/>
        <family val="2"/>
        <scheme val="minor"/>
      </rPr>
      <t>סוזי בר אל</t>
    </r>
    <r>
      <rPr>
        <b/>
        <sz val="10"/>
        <color theme="1"/>
        <rFont val="Arial"/>
        <family val="2"/>
        <scheme val="minor"/>
      </rPr>
      <t xml:space="preserve"> חברת השדולה הישראלית למען קשישים, סיעודיים נכים ואזרחים ותיקים לשימושכם</t>
    </r>
  </si>
  <si>
    <r>
      <t xml:space="preserve">פנסיה תגמולים </t>
    </r>
    <r>
      <rPr>
        <sz val="10"/>
        <color theme="1"/>
        <rFont val="Arial"/>
        <family val="2"/>
        <scheme val="minor"/>
      </rPr>
      <t>6.5%</t>
    </r>
  </si>
  <si>
    <r>
      <t xml:space="preserve">הפרשה לפיצויים </t>
    </r>
    <r>
      <rPr>
        <sz val="10"/>
        <color theme="1"/>
        <rFont val="Arial"/>
        <family val="2"/>
        <scheme val="minor"/>
      </rPr>
      <t>6%</t>
    </r>
  </si>
  <si>
    <r>
      <rPr>
        <b/>
        <sz val="11"/>
        <color theme="1"/>
        <rFont val="Arial"/>
        <family val="2"/>
        <scheme val="minor"/>
      </rPr>
      <t>הערה לגבי תשלום יום המנוחה/שבת</t>
    </r>
    <r>
      <rPr>
        <sz val="11"/>
        <color theme="1"/>
        <rFont val="Arial"/>
        <family val="2"/>
        <charset val="177"/>
        <scheme val="minor"/>
      </rPr>
      <t xml:space="preserve"> - על פי הנחיית של היחידה הממונה על עובדים הזרים במשרד העבודה, עו"ד נועה נאמן, תשלום עבור יום מנוחה/שבת הינו 361.68 ₪ בהתם ל פס"ד 11874-03-16 שטיינבג נ' טודיקה</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</si>
</sst>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0"/>
  </numFmts>
  <fonts count="22" x14ac:knownFonts="1">
    <font>
      <sz val="11"/>
      <color theme="1"/>
      <name val="Arial"/>
      <family val="2"/>
      <charset val="177"/>
      <scheme val="minor"/>
    </font>
    <font>
      <b/>
      <u/>
      <sz val="11"/>
      <color theme="1"/>
      <name val="Arial"/>
      <family val="2"/>
      <charset val="177"/>
      <scheme val="minor"/>
    </font>
    <font>
      <b/>
      <sz val="11"/>
      <color theme="1"/>
      <name val="Arial"/>
      <family val="2"/>
      <charset val="177"/>
      <scheme val="minor"/>
    </font>
    <font>
      <sz val="9"/>
      <color indexed="81"/>
      <name val="Tahoma"/>
      <charset val="177"/>
    </font>
    <font>
      <b/>
      <sz val="11"/>
      <color theme="1"/>
      <name val="Arial"/>
      <family val="2"/>
      <scheme val="minor"/>
    </font>
    <font>
      <sz val="9"/>
      <color indexed="81"/>
      <name val="Tahoma"/>
      <family val="2"/>
    </font>
    <font>
      <b/>
      <sz val="6"/>
      <color indexed="81"/>
      <name val="Tahoma"/>
      <family val="2"/>
    </font>
    <font>
      <sz val="6"/>
      <color indexed="81"/>
      <name val="Tahoma"/>
      <family val="2"/>
    </font>
    <font>
      <b/>
      <sz val="7"/>
      <color indexed="81"/>
      <name val="Tahoma"/>
      <family val="2"/>
    </font>
    <font>
      <sz val="7"/>
      <color indexed="81"/>
      <name val="Tahoma"/>
      <family val="2"/>
    </font>
    <font>
      <b/>
      <u/>
      <sz val="6"/>
      <color indexed="81"/>
      <name val="Tahoma"/>
      <family val="2"/>
    </font>
    <font>
      <b/>
      <sz val="10"/>
      <color theme="1"/>
      <name val="Arial"/>
      <family val="2"/>
      <scheme val="minor"/>
    </font>
    <font>
      <b/>
      <sz val="9"/>
      <color theme="1"/>
      <name val="Arial"/>
      <family val="2"/>
      <scheme val="minor"/>
    </font>
    <font>
      <b/>
      <u/>
      <sz val="9"/>
      <color rgb="FFFF0000"/>
      <name val="Arial"/>
      <family val="2"/>
      <scheme val="minor"/>
    </font>
    <font>
      <sz val="9"/>
      <color theme="1"/>
      <name val="Arial"/>
      <family val="2"/>
      <scheme val="minor"/>
    </font>
    <font>
      <b/>
      <u/>
      <sz val="9"/>
      <color theme="1"/>
      <name val="Arial"/>
      <family val="2"/>
      <scheme val="minor"/>
    </font>
    <font>
      <b/>
      <u/>
      <sz val="9"/>
      <name val="Arial"/>
      <family val="2"/>
      <scheme val="minor"/>
    </font>
    <font>
      <sz val="8"/>
      <color theme="1"/>
      <name val="Arial"/>
      <family val="2"/>
      <charset val="177"/>
      <scheme val="minor"/>
    </font>
    <font>
      <sz val="11"/>
      <color theme="1"/>
      <name val="Arial"/>
      <family val="2"/>
      <scheme val="minor"/>
    </font>
    <font>
      <b/>
      <sz val="10"/>
      <color theme="8" tint="-0.499984740745262"/>
      <name val="Arial"/>
      <family val="2"/>
      <scheme val="minor"/>
    </font>
    <font>
      <b/>
      <sz val="11"/>
      <color rgb="FFFF0000"/>
      <name val="Arial"/>
      <family val="2"/>
      <scheme val="minor"/>
    </font>
    <font>
      <sz val="10"/>
      <color theme="1"/>
      <name val="Arial"/>
      <family val="2"/>
      <scheme val="minor"/>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7" tint="0.39997558519241921"/>
        <bgColor indexed="64"/>
      </patternFill>
    </fill>
  </fills>
  <borders count="24">
    <border>
      <left/>
      <right/>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s>
  <cellStyleXfs count="1">
    <xf numFmtId="0" fontId="0" fillId="0" borderId="0"/>
  </cellStyleXfs>
  <cellXfs count="55">
    <xf numFmtId="0" fontId="0" fillId="0" borderId="0" xfId="0"/>
    <xf numFmtId="0" fontId="1" fillId="0" borderId="0" xfId="0" applyFont="1"/>
    <xf numFmtId="0" fontId="0" fillId="0" borderId="0" xfId="0" applyFont="1"/>
    <xf numFmtId="0" fontId="0" fillId="0" borderId="0" xfId="0" quotePrefix="1"/>
    <xf numFmtId="0" fontId="2" fillId="0" borderId="0" xfId="0" applyFont="1"/>
    <xf numFmtId="0" fontId="4" fillId="0" borderId="0" xfId="0" applyFont="1"/>
    <xf numFmtId="1" fontId="0" fillId="0" borderId="0" xfId="0" applyNumberFormat="1"/>
    <xf numFmtId="0" fontId="1" fillId="0" borderId="0" xfId="0" applyFont="1" applyAlignment="1">
      <alignment horizontal="center"/>
    </xf>
    <xf numFmtId="0" fontId="0" fillId="0" borderId="0" xfId="0" applyAlignment="1">
      <alignment wrapText="1"/>
    </xf>
    <xf numFmtId="3" fontId="0" fillId="0" borderId="0" xfId="0" applyNumberFormat="1"/>
    <xf numFmtId="0" fontId="11" fillId="0" borderId="1" xfId="0" applyFont="1" applyBorder="1" applyAlignment="1">
      <alignment wrapText="1"/>
    </xf>
    <xf numFmtId="0" fontId="12" fillId="0" borderId="11" xfId="0" applyFont="1" applyBorder="1" applyAlignment="1">
      <alignment horizontal="center" vertical="center" wrapText="1"/>
    </xf>
    <xf numFmtId="0" fontId="12" fillId="0" borderId="9" xfId="0" applyFont="1" applyBorder="1" applyAlignment="1">
      <alignment horizontal="center" wrapText="1"/>
    </xf>
    <xf numFmtId="0" fontId="14" fillId="0" borderId="2" xfId="0" applyFont="1" applyBorder="1" applyAlignment="1">
      <alignment wrapText="1"/>
    </xf>
    <xf numFmtId="3" fontId="14" fillId="0" borderId="12" xfId="0" applyNumberFormat="1" applyFont="1" applyBorder="1" applyAlignment="1">
      <alignment horizontal="center" wrapText="1"/>
    </xf>
    <xf numFmtId="3" fontId="14" fillId="0" borderId="13" xfId="0" applyNumberFormat="1" applyFont="1" applyBorder="1" applyAlignment="1">
      <alignment horizontal="center" wrapText="1"/>
    </xf>
    <xf numFmtId="0" fontId="14" fillId="0" borderId="16" xfId="0" applyFont="1" applyBorder="1" applyAlignment="1">
      <alignment wrapText="1"/>
    </xf>
    <xf numFmtId="0" fontId="14" fillId="0" borderId="14" xfId="0" applyFont="1" applyBorder="1" applyAlignment="1">
      <alignment horizontal="center"/>
    </xf>
    <xf numFmtId="0" fontId="14" fillId="0" borderId="15" xfId="0" applyFont="1" applyBorder="1" applyAlignment="1">
      <alignment horizontal="center"/>
    </xf>
    <xf numFmtId="0" fontId="14" fillId="0" borderId="18" xfId="0" applyFont="1" applyBorder="1" applyAlignment="1">
      <alignment wrapText="1"/>
    </xf>
    <xf numFmtId="0" fontId="14" fillId="0" borderId="19" xfId="0" applyFont="1" applyBorder="1" applyAlignment="1">
      <alignment horizontal="center"/>
    </xf>
    <xf numFmtId="0" fontId="14" fillId="0" borderId="20" xfId="0" applyFont="1" applyBorder="1" applyAlignment="1">
      <alignment horizontal="center"/>
    </xf>
    <xf numFmtId="164" fontId="11" fillId="0" borderId="3" xfId="0" applyNumberFormat="1" applyFont="1" applyBorder="1" applyAlignment="1">
      <alignment horizontal="center"/>
    </xf>
    <xf numFmtId="164" fontId="11" fillId="0" borderId="4" xfId="0" applyNumberFormat="1" applyFont="1" applyBorder="1" applyAlignment="1">
      <alignment horizontal="center"/>
    </xf>
    <xf numFmtId="0" fontId="17" fillId="0" borderId="0" xfId="0" applyFont="1" applyAlignment="1">
      <alignment wrapText="1"/>
    </xf>
    <xf numFmtId="0" fontId="14" fillId="0" borderId="0" xfId="0" applyFont="1" applyAlignment="1">
      <alignment horizontal="right" wrapText="1"/>
    </xf>
    <xf numFmtId="0" fontId="18" fillId="0" borderId="0" xfId="0" applyFont="1" applyAlignment="1"/>
    <xf numFmtId="0" fontId="0" fillId="0" borderId="0" xfId="0" applyAlignment="1"/>
    <xf numFmtId="0" fontId="11" fillId="0" borderId="0" xfId="0" applyFont="1" applyFill="1" applyBorder="1" applyAlignment="1">
      <alignment wrapText="1"/>
    </xf>
    <xf numFmtId="3" fontId="12" fillId="0" borderId="12" xfId="0" applyNumberFormat="1" applyFont="1" applyBorder="1" applyAlignment="1">
      <alignment horizontal="center" wrapText="1"/>
    </xf>
    <xf numFmtId="3" fontId="12" fillId="0" borderId="13" xfId="0" applyNumberFormat="1" applyFont="1" applyBorder="1" applyAlignment="1">
      <alignment horizontal="center" wrapText="1"/>
    </xf>
    <xf numFmtId="0" fontId="12" fillId="0" borderId="14" xfId="0" applyFont="1" applyBorder="1" applyAlignment="1">
      <alignment horizontal="center"/>
    </xf>
    <xf numFmtId="0" fontId="12" fillId="0" borderId="15" xfId="0" applyFont="1" applyBorder="1" applyAlignment="1">
      <alignment horizontal="center"/>
    </xf>
    <xf numFmtId="0" fontId="12" fillId="0" borderId="2" xfId="0" applyFont="1" applyBorder="1" applyAlignment="1">
      <alignment wrapText="1"/>
    </xf>
    <xf numFmtId="0" fontId="12" fillId="0" borderId="16" xfId="0" applyFont="1" applyBorder="1" applyAlignment="1">
      <alignment wrapText="1"/>
    </xf>
    <xf numFmtId="0" fontId="12" fillId="0" borderId="18" xfId="0" applyFont="1" applyBorder="1" applyAlignment="1">
      <alignment wrapText="1"/>
    </xf>
    <xf numFmtId="0" fontId="4" fillId="3" borderId="0" xfId="0" applyFont="1" applyFill="1"/>
    <xf numFmtId="0" fontId="15" fillId="0" borderId="0" xfId="0" applyFont="1"/>
    <xf numFmtId="0" fontId="11" fillId="4" borderId="0" xfId="0" applyFont="1" applyFill="1" applyAlignment="1">
      <alignment horizontal="right" wrapText="1"/>
    </xf>
    <xf numFmtId="0" fontId="4" fillId="0" borderId="0" xfId="0" applyFont="1" applyAlignment="1">
      <alignment horizontal="center"/>
    </xf>
    <xf numFmtId="0" fontId="4" fillId="0" borderId="7" xfId="0" applyFont="1" applyBorder="1" applyAlignment="1">
      <alignment horizont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0" xfId="0" applyFont="1" applyBorder="1" applyAlignment="1">
      <alignment horizontal="center"/>
    </xf>
    <xf numFmtId="0" fontId="12" fillId="0" borderId="8" xfId="0" applyFont="1" applyBorder="1" applyAlignment="1">
      <alignment horizontal="center"/>
    </xf>
    <xf numFmtId="0" fontId="12" fillId="0" borderId="16" xfId="0" applyFont="1" applyBorder="1" applyAlignment="1">
      <alignment horizontal="center" wrapText="1"/>
    </xf>
    <xf numFmtId="0" fontId="12" fillId="0" borderId="21" xfId="0" applyFont="1" applyBorder="1" applyAlignment="1">
      <alignment horizontal="center" wrapText="1"/>
    </xf>
    <xf numFmtId="0" fontId="12" fillId="0" borderId="17" xfId="0" applyFont="1" applyBorder="1" applyAlignment="1">
      <alignment horizontal="center"/>
    </xf>
    <xf numFmtId="0" fontId="12" fillId="0" borderId="22" xfId="0" applyFont="1" applyBorder="1" applyAlignment="1">
      <alignment horizontal="center"/>
    </xf>
    <xf numFmtId="0" fontId="12" fillId="0" borderId="16" xfId="0" applyFont="1" applyBorder="1" applyAlignment="1">
      <alignment horizontal="center"/>
    </xf>
    <xf numFmtId="0" fontId="12" fillId="0" borderId="21" xfId="0" applyFont="1" applyBorder="1" applyAlignment="1">
      <alignment horizontal="center"/>
    </xf>
    <xf numFmtId="0" fontId="14" fillId="0" borderId="0" xfId="0" applyFont="1" applyAlignment="1">
      <alignment horizontal="right" wrapText="1"/>
    </xf>
    <xf numFmtId="0" fontId="12" fillId="0" borderId="0" xfId="0" applyFont="1" applyAlignment="1">
      <alignment horizontal="right" wrapText="1"/>
    </xf>
    <xf numFmtId="0" fontId="19" fillId="2" borderId="23" xfId="0" applyFont="1" applyFill="1" applyBorder="1" applyAlignment="1">
      <alignment horizontal="right"/>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50"/>
  <sheetViews>
    <sheetView rightToLeft="1" tabSelected="1" topLeftCell="A13" zoomScaleNormal="60" zoomScaleSheetLayoutView="100" workbookViewId="0">
      <selection activeCell="H33" sqref="H33"/>
    </sheetView>
  </sheetViews>
  <sheetFormatPr defaultRowHeight="14.25" x14ac:dyDescent="0.2"/>
  <cols>
    <col min="2" max="2" width="10.5" customWidth="1"/>
    <col min="3" max="3" width="10.75" customWidth="1"/>
    <col min="4" max="4" width="13.25" customWidth="1"/>
    <col min="5" max="5" width="11.75" customWidth="1"/>
  </cols>
  <sheetData>
    <row r="1" spans="1:7" ht="15" x14ac:dyDescent="0.25">
      <c r="C1" s="5"/>
      <c r="D1" s="5"/>
    </row>
    <row r="2" spans="1:7" ht="15" x14ac:dyDescent="0.25">
      <c r="C2" s="36" t="s">
        <v>27</v>
      </c>
      <c r="D2" s="36"/>
    </row>
    <row r="4" spans="1:7" ht="15" x14ac:dyDescent="0.25">
      <c r="A4" s="4" t="s">
        <v>32</v>
      </c>
      <c r="D4" s="5" t="s">
        <v>33</v>
      </c>
      <c r="F4" s="4"/>
      <c r="G4" s="4"/>
    </row>
    <row r="5" spans="1:7" ht="15" x14ac:dyDescent="0.25">
      <c r="A5" s="4"/>
      <c r="F5" s="4"/>
      <c r="G5" s="4"/>
    </row>
    <row r="6" spans="1:7" ht="15" x14ac:dyDescent="0.25">
      <c r="A6" s="4" t="s">
        <v>29</v>
      </c>
      <c r="C6" s="5" t="s">
        <v>31</v>
      </c>
      <c r="D6" s="4" t="s">
        <v>30</v>
      </c>
      <c r="E6" s="5" t="s">
        <v>28</v>
      </c>
      <c r="F6" s="4"/>
      <c r="G6" s="4"/>
    </row>
    <row r="7" spans="1:7" ht="15" x14ac:dyDescent="0.25">
      <c r="A7" s="4"/>
      <c r="D7" s="5"/>
      <c r="E7" s="4"/>
    </row>
    <row r="8" spans="1:7" ht="15" x14ac:dyDescent="0.25">
      <c r="A8" s="4" t="s">
        <v>13</v>
      </c>
      <c r="C8" s="5" t="s">
        <v>4</v>
      </c>
      <c r="D8" s="4" t="s">
        <v>14</v>
      </c>
      <c r="E8" s="4" t="s">
        <v>28</v>
      </c>
    </row>
    <row r="9" spans="1:7" ht="15" x14ac:dyDescent="0.25">
      <c r="A9" s="1"/>
      <c r="E9" s="4"/>
    </row>
    <row r="10" spans="1:7" ht="15" x14ac:dyDescent="0.25">
      <c r="D10" s="1"/>
      <c r="E10" s="1"/>
    </row>
    <row r="11" spans="1:7" ht="15" x14ac:dyDescent="0.25">
      <c r="A11" s="4" t="s">
        <v>34</v>
      </c>
      <c r="C11" s="4">
        <v>5300</v>
      </c>
      <c r="D11" s="4"/>
      <c r="E11" s="1"/>
    </row>
    <row r="12" spans="1:7" ht="15" x14ac:dyDescent="0.25">
      <c r="A12" s="4" t="s">
        <v>21</v>
      </c>
      <c r="C12">
        <v>143.97</v>
      </c>
      <c r="D12" s="4"/>
      <c r="E12" s="1"/>
    </row>
    <row r="13" spans="1:7" ht="15" x14ac:dyDescent="0.25">
      <c r="A13" s="4" t="s">
        <v>40</v>
      </c>
      <c r="C13">
        <v>80.47</v>
      </c>
      <c r="D13" s="4"/>
      <c r="E13" s="1"/>
    </row>
    <row r="14" spans="1:7" ht="15" x14ac:dyDescent="0.25">
      <c r="A14" s="4" t="s">
        <v>22</v>
      </c>
      <c r="C14">
        <f>530</f>
        <v>530</v>
      </c>
      <c r="D14" s="4"/>
      <c r="E14" s="1"/>
    </row>
    <row r="15" spans="1:7" ht="15" x14ac:dyDescent="0.25">
      <c r="A15" s="4" t="s">
        <v>42</v>
      </c>
      <c r="C15">
        <v>424</v>
      </c>
      <c r="D15" s="4"/>
      <c r="E15" s="1"/>
    </row>
    <row r="16" spans="1:7" ht="15" x14ac:dyDescent="0.25">
      <c r="A16" s="4" t="s">
        <v>18</v>
      </c>
      <c r="C16" s="4">
        <f>C11-C12-C13-C14-C15</f>
        <v>4121.5599999999995</v>
      </c>
      <c r="D16" s="37" t="s">
        <v>59</v>
      </c>
      <c r="E16" s="37" t="s">
        <v>58</v>
      </c>
    </row>
    <row r="17" spans="1:6" ht="15" x14ac:dyDescent="0.25">
      <c r="A17" s="4" t="s">
        <v>0</v>
      </c>
      <c r="C17">
        <f>D17*E17</f>
        <v>0</v>
      </c>
      <c r="D17">
        <v>100</v>
      </c>
      <c r="E17">
        <v>0</v>
      </c>
    </row>
    <row r="18" spans="1:6" ht="15" x14ac:dyDescent="0.25">
      <c r="A18" s="4" t="s">
        <v>23</v>
      </c>
      <c r="C18" s="4">
        <f>C16-C17</f>
        <v>4121.5599999999995</v>
      </c>
    </row>
    <row r="19" spans="1:6" ht="15" x14ac:dyDescent="0.25">
      <c r="D19" s="1" t="s">
        <v>11</v>
      </c>
      <c r="E19" s="4" t="s">
        <v>12</v>
      </c>
      <c r="F19" s="7" t="s">
        <v>8</v>
      </c>
    </row>
    <row r="20" spans="1:6" ht="15" x14ac:dyDescent="0.25">
      <c r="A20" s="4" t="s">
        <v>1</v>
      </c>
      <c r="C20">
        <f>D20*E20</f>
        <v>1446.72</v>
      </c>
      <c r="D20">
        <v>361.68</v>
      </c>
      <c r="E20">
        <v>4</v>
      </c>
    </row>
    <row r="21" spans="1:6" ht="15" x14ac:dyDescent="0.25">
      <c r="A21" s="4" t="s">
        <v>2</v>
      </c>
      <c r="C21">
        <f>D21*E21</f>
        <v>318</v>
      </c>
      <c r="D21">
        <v>318</v>
      </c>
      <c r="E21">
        <v>1</v>
      </c>
    </row>
    <row r="23" spans="1:6" ht="15" x14ac:dyDescent="0.25">
      <c r="A23" s="4" t="s">
        <v>3</v>
      </c>
      <c r="C23" s="4">
        <f>C18+C20+C21</f>
        <v>5886.28</v>
      </c>
    </row>
    <row r="25" spans="1:6" ht="15" x14ac:dyDescent="0.25">
      <c r="A25" s="1" t="s">
        <v>20</v>
      </c>
    </row>
    <row r="26" spans="1:6" ht="15" x14ac:dyDescent="0.25">
      <c r="A26" s="1" t="s">
        <v>17</v>
      </c>
      <c r="C26" s="3"/>
    </row>
    <row r="27" spans="1:6" x14ac:dyDescent="0.2">
      <c r="A27" s="2" t="s">
        <v>61</v>
      </c>
      <c r="C27">
        <f>C11*6.5%</f>
        <v>344.5</v>
      </c>
    </row>
    <row r="28" spans="1:6" x14ac:dyDescent="0.2">
      <c r="A28" t="s">
        <v>62</v>
      </c>
      <c r="C28">
        <f>C11*6%</f>
        <v>318</v>
      </c>
    </row>
    <row r="30" spans="1:6" ht="15" x14ac:dyDescent="0.25">
      <c r="A30" s="1" t="s">
        <v>16</v>
      </c>
    </row>
    <row r="31" spans="1:6" ht="15" x14ac:dyDescent="0.25">
      <c r="A31" s="1" t="s">
        <v>5</v>
      </c>
      <c r="B31" t="s">
        <v>6</v>
      </c>
      <c r="C31">
        <v>14</v>
      </c>
      <c r="D31" t="s">
        <v>8</v>
      </c>
    </row>
    <row r="32" spans="1:6" x14ac:dyDescent="0.2">
      <c r="B32" t="s">
        <v>7</v>
      </c>
      <c r="C32">
        <v>4</v>
      </c>
    </row>
    <row r="33" spans="1:8" ht="15" x14ac:dyDescent="0.25">
      <c r="B33" s="4" t="s">
        <v>9</v>
      </c>
      <c r="C33">
        <f>C31-C32</f>
        <v>10</v>
      </c>
      <c r="D33">
        <f>C11/25*C33</f>
        <v>2120</v>
      </c>
    </row>
    <row r="35" spans="1:8" ht="15" x14ac:dyDescent="0.25">
      <c r="A35" s="1" t="s">
        <v>10</v>
      </c>
      <c r="B35" t="s">
        <v>6</v>
      </c>
      <c r="C35">
        <f>18</f>
        <v>18</v>
      </c>
    </row>
    <row r="36" spans="1:8" x14ac:dyDescent="0.2">
      <c r="B36" t="s">
        <v>7</v>
      </c>
      <c r="C36">
        <v>0</v>
      </c>
    </row>
    <row r="37" spans="1:8" ht="15" x14ac:dyDescent="0.25">
      <c r="B37" s="4" t="s">
        <v>6</v>
      </c>
      <c r="C37">
        <f>C35-C36</f>
        <v>18</v>
      </c>
      <c r="D37" s="1" t="s">
        <v>15</v>
      </c>
    </row>
    <row r="39" spans="1:8" ht="15" x14ac:dyDescent="0.25">
      <c r="A39" s="1" t="s">
        <v>19</v>
      </c>
    </row>
    <row r="40" spans="1:8" ht="15" x14ac:dyDescent="0.25">
      <c r="A40" s="1" t="s">
        <v>24</v>
      </c>
    </row>
    <row r="41" spans="1:8" ht="15" x14ac:dyDescent="0.25">
      <c r="C41" s="4"/>
    </row>
    <row r="42" spans="1:8" x14ac:dyDescent="0.2">
      <c r="A42" t="s">
        <v>25</v>
      </c>
      <c r="C42" s="6">
        <f>5*378</f>
        <v>1890</v>
      </c>
    </row>
    <row r="43" spans="1:8" x14ac:dyDescent="0.2">
      <c r="A43" t="s">
        <v>26</v>
      </c>
      <c r="C43">
        <f>6*378</f>
        <v>2268</v>
      </c>
    </row>
    <row r="45" spans="1:8" ht="31.5" customHeight="1" x14ac:dyDescent="0.2">
      <c r="A45" s="38" t="s">
        <v>60</v>
      </c>
      <c r="B45" s="38"/>
      <c r="C45" s="38"/>
      <c r="D45" s="38"/>
      <c r="E45" s="38"/>
      <c r="F45" s="38"/>
      <c r="G45" s="38"/>
    </row>
    <row r="47" spans="1:8" ht="42" customHeight="1" x14ac:dyDescent="0.2">
      <c r="A47" s="38" t="s">
        <v>63</v>
      </c>
      <c r="B47" s="38"/>
      <c r="C47" s="38"/>
      <c r="D47" s="38"/>
      <c r="E47" s="38"/>
      <c r="F47" s="38"/>
      <c r="G47" s="38"/>
      <c r="H47" s="26"/>
    </row>
    <row r="48" spans="1:8" ht="31.5" customHeight="1" x14ac:dyDescent="0.2">
      <c r="A48" s="26"/>
      <c r="B48" s="26"/>
      <c r="C48" s="26"/>
      <c r="D48" s="26"/>
      <c r="E48" s="26"/>
      <c r="F48" s="26"/>
      <c r="G48" s="26"/>
      <c r="H48" s="26"/>
    </row>
    <row r="50" spans="5:5" x14ac:dyDescent="0.2">
      <c r="E50" s="54"/>
    </row>
  </sheetData>
  <mergeCells count="2">
    <mergeCell ref="A45:G45"/>
    <mergeCell ref="A47:G47"/>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2:K19"/>
  <sheetViews>
    <sheetView rightToLeft="1" workbookViewId="0">
      <selection activeCell="C22" sqref="C22"/>
    </sheetView>
  </sheetViews>
  <sheetFormatPr defaultRowHeight="14.25" x14ac:dyDescent="0.2"/>
  <cols>
    <col min="1" max="1" width="7.375" customWidth="1"/>
    <col min="2" max="2" width="6.625" customWidth="1"/>
    <col min="3" max="3" width="8" customWidth="1"/>
    <col min="4" max="4" width="6.5" customWidth="1"/>
    <col min="5" max="5" width="7.375" customWidth="1"/>
    <col min="6" max="6" width="6.5" customWidth="1"/>
    <col min="7" max="7" width="7.5" customWidth="1"/>
    <col min="8" max="8" width="6.5" customWidth="1"/>
    <col min="9" max="9" width="7.75" customWidth="1"/>
    <col min="10" max="10" width="6.5" customWidth="1"/>
    <col min="11" max="11" width="8.125" customWidth="1"/>
  </cols>
  <sheetData>
    <row r="2" spans="1:11" ht="15" x14ac:dyDescent="0.25">
      <c r="A2" s="39" t="s">
        <v>57</v>
      </c>
      <c r="B2" s="39"/>
      <c r="C2" s="39"/>
      <c r="D2" s="39"/>
      <c r="E2" s="39"/>
      <c r="F2" s="39"/>
      <c r="G2" s="39"/>
      <c r="H2" s="39"/>
      <c r="I2" s="39"/>
      <c r="J2" s="39"/>
      <c r="K2" s="39"/>
    </row>
    <row r="3" spans="1:11" ht="15.75" thickBot="1" x14ac:dyDescent="0.3">
      <c r="A3" s="8"/>
      <c r="C3" s="40" t="s">
        <v>50</v>
      </c>
      <c r="D3" s="40"/>
      <c r="E3" s="40"/>
      <c r="F3" s="40"/>
      <c r="G3" s="40"/>
      <c r="H3" s="40"/>
      <c r="I3" s="40"/>
    </row>
    <row r="4" spans="1:11" x14ac:dyDescent="0.2">
      <c r="A4" s="41" t="s">
        <v>41</v>
      </c>
      <c r="B4" s="43" t="s">
        <v>35</v>
      </c>
      <c r="C4" s="44"/>
      <c r="D4" s="43" t="s">
        <v>36</v>
      </c>
      <c r="E4" s="44"/>
      <c r="F4" s="43" t="s">
        <v>37</v>
      </c>
      <c r="G4" s="44"/>
      <c r="H4" s="43" t="s">
        <v>38</v>
      </c>
      <c r="I4" s="44"/>
      <c r="J4" s="43" t="s">
        <v>39</v>
      </c>
      <c r="K4" s="44"/>
    </row>
    <row r="5" spans="1:11" ht="72.75" thickBot="1" x14ac:dyDescent="0.25">
      <c r="A5" s="42"/>
      <c r="B5" s="11" t="s">
        <v>46</v>
      </c>
      <c r="C5" s="12" t="s">
        <v>47</v>
      </c>
      <c r="D5" s="11" t="s">
        <v>48</v>
      </c>
      <c r="E5" s="12" t="s">
        <v>47</v>
      </c>
      <c r="F5" s="11" t="s">
        <v>48</v>
      </c>
      <c r="G5" s="12" t="s">
        <v>47</v>
      </c>
      <c r="H5" s="11" t="s">
        <v>48</v>
      </c>
      <c r="I5" s="12" t="s">
        <v>47</v>
      </c>
      <c r="J5" s="11" t="s">
        <v>48</v>
      </c>
      <c r="K5" s="12" t="s">
        <v>47</v>
      </c>
    </row>
    <row r="6" spans="1:11" ht="24" x14ac:dyDescent="0.2">
      <c r="A6" s="33" t="s">
        <v>44</v>
      </c>
      <c r="B6" s="29">
        <v>5300</v>
      </c>
      <c r="C6" s="30">
        <v>5300</v>
      </c>
      <c r="D6" s="29">
        <v>5300</v>
      </c>
      <c r="E6" s="30">
        <v>5300</v>
      </c>
      <c r="F6" s="29">
        <v>5300</v>
      </c>
      <c r="G6" s="30">
        <v>5300</v>
      </c>
      <c r="H6" s="29">
        <v>5300</v>
      </c>
      <c r="I6" s="30">
        <v>5300</v>
      </c>
      <c r="J6" s="29">
        <v>5300</v>
      </c>
      <c r="K6" s="30">
        <v>5300</v>
      </c>
    </row>
    <row r="7" spans="1:11" x14ac:dyDescent="0.2">
      <c r="A7" s="34" t="s">
        <v>42</v>
      </c>
      <c r="B7" s="31">
        <v>211.96</v>
      </c>
      <c r="C7" s="32">
        <v>423.91</v>
      </c>
      <c r="D7" s="31">
        <v>241.01</v>
      </c>
      <c r="E7" s="32">
        <v>482.02</v>
      </c>
      <c r="F7" s="31">
        <v>160.69</v>
      </c>
      <c r="G7" s="32">
        <v>321.37</v>
      </c>
      <c r="H7" s="31">
        <v>131.44</v>
      </c>
      <c r="I7" s="32">
        <v>262.87</v>
      </c>
      <c r="J7" s="31">
        <v>142.85</v>
      </c>
      <c r="K7" s="32">
        <v>285.69</v>
      </c>
    </row>
    <row r="8" spans="1:11" ht="36" x14ac:dyDescent="0.2">
      <c r="A8" s="34" t="s">
        <v>40</v>
      </c>
      <c r="B8" s="49">
        <v>80.47</v>
      </c>
      <c r="C8" s="50"/>
      <c r="D8" s="49">
        <v>80.47</v>
      </c>
      <c r="E8" s="50"/>
      <c r="F8" s="49">
        <v>80.47</v>
      </c>
      <c r="G8" s="50"/>
      <c r="H8" s="49">
        <v>80.47</v>
      </c>
      <c r="I8" s="50"/>
      <c r="J8" s="45">
        <v>80.47</v>
      </c>
      <c r="K8" s="46"/>
    </row>
    <row r="9" spans="1:11" x14ac:dyDescent="0.2">
      <c r="A9" s="34" t="s">
        <v>22</v>
      </c>
      <c r="B9" s="49">
        <v>530</v>
      </c>
      <c r="C9" s="50"/>
      <c r="D9" s="49">
        <v>530</v>
      </c>
      <c r="E9" s="50"/>
      <c r="F9" s="49">
        <v>530</v>
      </c>
      <c r="G9" s="50"/>
      <c r="H9" s="49">
        <v>530</v>
      </c>
      <c r="I9" s="50"/>
      <c r="J9" s="45">
        <v>530</v>
      </c>
      <c r="K9" s="46"/>
    </row>
    <row r="10" spans="1:11" ht="48.75" thickBot="1" x14ac:dyDescent="0.25">
      <c r="A10" s="35" t="s">
        <v>43</v>
      </c>
      <c r="B10" s="47">
        <v>143.97</v>
      </c>
      <c r="C10" s="48"/>
      <c r="D10" s="47">
        <v>143.97</v>
      </c>
      <c r="E10" s="48"/>
      <c r="F10" s="47">
        <v>143.97</v>
      </c>
      <c r="G10" s="48"/>
      <c r="H10" s="47">
        <v>143.97</v>
      </c>
      <c r="I10" s="48"/>
      <c r="J10" s="47">
        <v>143.97</v>
      </c>
      <c r="K10" s="48"/>
    </row>
    <row r="11" spans="1:11" ht="51.75" thickBot="1" x14ac:dyDescent="0.25">
      <c r="A11" s="10" t="s">
        <v>52</v>
      </c>
      <c r="B11" s="22">
        <f>B6-(B7+B8+B9+B10)</f>
        <v>4333.6000000000004</v>
      </c>
      <c r="C11" s="23">
        <f>C6-(C7+B8+B9+B10)</f>
        <v>4121.6499999999996</v>
      </c>
      <c r="D11" s="22">
        <f>D6-(D7+D8+D9+D10)</f>
        <v>4304.55</v>
      </c>
      <c r="E11" s="23">
        <f>E6-(E7+D8+D9+D10)</f>
        <v>4063.54</v>
      </c>
      <c r="F11" s="22">
        <f>F6-(F7+F8+F9+F10)</f>
        <v>4384.87</v>
      </c>
      <c r="G11" s="23">
        <f>G6-(G7+F8+F9+F10)</f>
        <v>4224.1900000000005</v>
      </c>
      <c r="H11" s="22">
        <f>H6-(H7+H8+H9+H10)</f>
        <v>4414.12</v>
      </c>
      <c r="I11" s="23">
        <f>I6-(I7+H8+H9+H10)</f>
        <v>4282.6899999999996</v>
      </c>
      <c r="J11" s="22">
        <f>J6-(J7+J8+J9+J10)</f>
        <v>4402.71</v>
      </c>
      <c r="K11" s="23">
        <f>K6-(K7+J8+J9+J10)</f>
        <v>4259.87</v>
      </c>
    </row>
    <row r="12" spans="1:11" x14ac:dyDescent="0.2">
      <c r="A12" s="53" t="s">
        <v>56</v>
      </c>
      <c r="B12" s="53"/>
      <c r="C12" s="53"/>
      <c r="D12" s="53"/>
      <c r="E12" s="53"/>
      <c r="F12" s="53"/>
      <c r="G12" s="53"/>
      <c r="H12" s="53"/>
      <c r="I12" s="53"/>
      <c r="J12" s="53"/>
      <c r="K12" s="53"/>
    </row>
    <row r="14" spans="1:11" x14ac:dyDescent="0.2">
      <c r="A14" s="28" t="s">
        <v>51</v>
      </c>
    </row>
    <row r="15" spans="1:11" ht="25.5" customHeight="1" x14ac:dyDescent="0.2">
      <c r="A15" s="51" t="s">
        <v>53</v>
      </c>
      <c r="B15" s="51"/>
      <c r="C15" s="51"/>
      <c r="D15" s="51"/>
      <c r="E15" s="51"/>
      <c r="F15" s="51"/>
      <c r="G15" s="51"/>
      <c r="H15" s="51"/>
      <c r="I15" s="51"/>
      <c r="J15" s="51"/>
      <c r="K15" s="51"/>
    </row>
    <row r="16" spans="1:11" ht="5.25" customHeight="1" x14ac:dyDescent="0.2">
      <c r="A16" s="25"/>
      <c r="B16" s="25"/>
      <c r="C16" s="25"/>
      <c r="D16" s="25"/>
      <c r="E16" s="25"/>
      <c r="F16" s="25"/>
      <c r="G16" s="25"/>
      <c r="H16" s="25"/>
      <c r="I16" s="25"/>
      <c r="J16" s="25"/>
      <c r="K16" s="25"/>
    </row>
    <row r="17" spans="1:11" ht="25.5" customHeight="1" x14ac:dyDescent="0.2">
      <c r="A17" s="51" t="s">
        <v>54</v>
      </c>
      <c r="B17" s="51"/>
      <c r="C17" s="51"/>
      <c r="D17" s="51"/>
      <c r="E17" s="51"/>
      <c r="F17" s="51"/>
      <c r="G17" s="51"/>
      <c r="H17" s="51"/>
      <c r="I17" s="51"/>
      <c r="J17" s="51"/>
      <c r="K17" s="51"/>
    </row>
    <row r="18" spans="1:11" ht="8.25" customHeight="1" x14ac:dyDescent="0.2">
      <c r="A18" s="25"/>
      <c r="B18" s="25"/>
      <c r="C18" s="25"/>
      <c r="D18" s="25"/>
      <c r="E18" s="25"/>
      <c r="F18" s="25"/>
      <c r="G18" s="25"/>
      <c r="H18" s="25"/>
      <c r="I18" s="25"/>
      <c r="J18" s="25"/>
      <c r="K18" s="25"/>
    </row>
    <row r="19" spans="1:11" ht="37.5" customHeight="1" x14ac:dyDescent="0.2">
      <c r="A19" s="52" t="s">
        <v>55</v>
      </c>
      <c r="B19" s="51"/>
      <c r="C19" s="51"/>
      <c r="D19" s="51"/>
      <c r="E19" s="51"/>
      <c r="F19" s="51"/>
      <c r="G19" s="51"/>
      <c r="H19" s="51"/>
      <c r="I19" s="51"/>
      <c r="J19" s="51"/>
      <c r="K19" s="51"/>
    </row>
  </sheetData>
  <mergeCells count="27">
    <mergeCell ref="A17:K17"/>
    <mergeCell ref="A15:K15"/>
    <mergeCell ref="A19:K19"/>
    <mergeCell ref="F9:G9"/>
    <mergeCell ref="F10:G10"/>
    <mergeCell ref="H9:I9"/>
    <mergeCell ref="H10:I10"/>
    <mergeCell ref="A12:K12"/>
    <mergeCell ref="J8:K8"/>
    <mergeCell ref="J9:K9"/>
    <mergeCell ref="J10:K10"/>
    <mergeCell ref="B9:C9"/>
    <mergeCell ref="B10:C10"/>
    <mergeCell ref="D8:E8"/>
    <mergeCell ref="D9:E9"/>
    <mergeCell ref="D10:E10"/>
    <mergeCell ref="F8:G8"/>
    <mergeCell ref="B8:C8"/>
    <mergeCell ref="H8:I8"/>
    <mergeCell ref="A2:K2"/>
    <mergeCell ref="C3:I3"/>
    <mergeCell ref="A4:A5"/>
    <mergeCell ref="B4:C4"/>
    <mergeCell ref="D4:E4"/>
    <mergeCell ref="F4:G4"/>
    <mergeCell ref="H4:I4"/>
    <mergeCell ref="J4:K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2:M14"/>
  <sheetViews>
    <sheetView rightToLeft="1" workbookViewId="0">
      <selection activeCell="I23" sqref="I23"/>
    </sheetView>
  </sheetViews>
  <sheetFormatPr defaultRowHeight="14.25" x14ac:dyDescent="0.2"/>
  <cols>
    <col min="1" max="1" width="7.625" style="8" customWidth="1"/>
    <col min="2" max="2" width="6.875" bestFit="1" customWidth="1"/>
    <col min="3" max="3" width="9.375" bestFit="1" customWidth="1"/>
    <col min="4" max="4" width="6.875" bestFit="1" customWidth="1"/>
    <col min="5" max="5" width="9.375" bestFit="1" customWidth="1"/>
    <col min="6" max="6" width="6.875" bestFit="1" customWidth="1"/>
    <col min="7" max="7" width="9.375" customWidth="1"/>
    <col min="8" max="8" width="6.875" bestFit="1" customWidth="1"/>
    <col min="9" max="9" width="9.375" bestFit="1" customWidth="1"/>
    <col min="10" max="10" width="6.875" bestFit="1" customWidth="1"/>
    <col min="11" max="11" width="9.5" customWidth="1"/>
  </cols>
  <sheetData>
    <row r="2" spans="1:13" ht="15" x14ac:dyDescent="0.25">
      <c r="A2" s="39" t="s">
        <v>49</v>
      </c>
      <c r="B2" s="39"/>
      <c r="C2" s="39"/>
      <c r="D2" s="39"/>
      <c r="E2" s="39"/>
      <c r="F2" s="39"/>
      <c r="G2" s="39"/>
      <c r="H2" s="39"/>
      <c r="I2" s="39"/>
      <c r="J2" s="39"/>
      <c r="K2" s="39"/>
    </row>
    <row r="3" spans="1:13" ht="15.75" thickBot="1" x14ac:dyDescent="0.3">
      <c r="C3" s="40" t="s">
        <v>50</v>
      </c>
      <c r="D3" s="40"/>
      <c r="E3" s="40"/>
      <c r="F3" s="40"/>
      <c r="G3" s="40"/>
      <c r="H3" s="40"/>
      <c r="I3" s="40"/>
    </row>
    <row r="4" spans="1:13" x14ac:dyDescent="0.2">
      <c r="A4" s="41" t="s">
        <v>41</v>
      </c>
      <c r="B4" s="43" t="s">
        <v>35</v>
      </c>
      <c r="C4" s="44"/>
      <c r="D4" s="43" t="s">
        <v>36</v>
      </c>
      <c r="E4" s="44"/>
      <c r="F4" s="43" t="s">
        <v>37</v>
      </c>
      <c r="G4" s="44"/>
      <c r="H4" s="43" t="s">
        <v>38</v>
      </c>
      <c r="I4" s="44"/>
      <c r="J4" s="43" t="s">
        <v>39</v>
      </c>
      <c r="K4" s="44"/>
    </row>
    <row r="5" spans="1:13" ht="72.75" thickBot="1" x14ac:dyDescent="0.25">
      <c r="A5" s="42"/>
      <c r="B5" s="11" t="s">
        <v>46</v>
      </c>
      <c r="C5" s="12" t="s">
        <v>47</v>
      </c>
      <c r="D5" s="11" t="s">
        <v>48</v>
      </c>
      <c r="E5" s="12" t="s">
        <v>47</v>
      </c>
      <c r="F5" s="11" t="s">
        <v>48</v>
      </c>
      <c r="G5" s="12" t="s">
        <v>47</v>
      </c>
      <c r="H5" s="11" t="s">
        <v>48</v>
      </c>
      <c r="I5" s="12" t="s">
        <v>47</v>
      </c>
      <c r="J5" s="11" t="s">
        <v>48</v>
      </c>
      <c r="K5" s="12" t="s">
        <v>47</v>
      </c>
    </row>
    <row r="6" spans="1:13" ht="24" x14ac:dyDescent="0.2">
      <c r="A6" s="13" t="s">
        <v>44</v>
      </c>
      <c r="B6" s="14">
        <v>5300</v>
      </c>
      <c r="C6" s="15">
        <v>5300</v>
      </c>
      <c r="D6" s="14">
        <v>5300</v>
      </c>
      <c r="E6" s="15">
        <v>5300</v>
      </c>
      <c r="F6" s="14">
        <v>5300</v>
      </c>
      <c r="G6" s="15">
        <v>5300</v>
      </c>
      <c r="H6" s="14">
        <v>5300</v>
      </c>
      <c r="I6" s="15">
        <v>5300</v>
      </c>
      <c r="J6" s="14">
        <v>5300</v>
      </c>
      <c r="K6" s="15">
        <v>5300</v>
      </c>
    </row>
    <row r="7" spans="1:13" x14ac:dyDescent="0.2">
      <c r="A7" s="16" t="s">
        <v>42</v>
      </c>
      <c r="B7" s="17">
        <v>211.96</v>
      </c>
      <c r="C7" s="18">
        <v>423.91</v>
      </c>
      <c r="D7" s="17">
        <v>241.01</v>
      </c>
      <c r="E7" s="18">
        <v>482.02</v>
      </c>
      <c r="F7" s="17">
        <v>160.69</v>
      </c>
      <c r="G7" s="18">
        <v>321.37</v>
      </c>
      <c r="H7" s="17">
        <v>131.44</v>
      </c>
      <c r="I7" s="18">
        <v>262.87</v>
      </c>
      <c r="J7" s="17">
        <v>142.85</v>
      </c>
      <c r="K7" s="18">
        <v>285.69</v>
      </c>
    </row>
    <row r="8" spans="1:13" ht="36" x14ac:dyDescent="0.2">
      <c r="A8" s="16" t="s">
        <v>40</v>
      </c>
      <c r="B8" s="17">
        <v>80.47</v>
      </c>
      <c r="C8" s="18">
        <v>80.47</v>
      </c>
      <c r="D8" s="17">
        <v>80.47</v>
      </c>
      <c r="E8" s="18">
        <v>80.47</v>
      </c>
      <c r="F8" s="17">
        <v>80.47</v>
      </c>
      <c r="G8" s="18">
        <v>80.47</v>
      </c>
      <c r="H8" s="17">
        <v>80.47</v>
      </c>
      <c r="I8" s="18">
        <v>80.47</v>
      </c>
      <c r="J8" s="17">
        <v>80.47</v>
      </c>
      <c r="K8" s="18">
        <v>80.47</v>
      </c>
    </row>
    <row r="9" spans="1:13" x14ac:dyDescent="0.2">
      <c r="A9" s="16" t="s">
        <v>22</v>
      </c>
      <c r="B9" s="17">
        <v>530</v>
      </c>
      <c r="C9" s="18">
        <v>530</v>
      </c>
      <c r="D9" s="17">
        <v>530</v>
      </c>
      <c r="E9" s="18">
        <v>530</v>
      </c>
      <c r="F9" s="17">
        <v>530</v>
      </c>
      <c r="G9" s="18">
        <v>530</v>
      </c>
      <c r="H9" s="17">
        <v>530</v>
      </c>
      <c r="I9" s="18">
        <v>530</v>
      </c>
      <c r="J9" s="17">
        <v>530</v>
      </c>
      <c r="K9" s="18">
        <v>530</v>
      </c>
      <c r="M9" s="8"/>
    </row>
    <row r="10" spans="1:13" ht="48.75" thickBot="1" x14ac:dyDescent="0.25">
      <c r="A10" s="19" t="s">
        <v>43</v>
      </c>
      <c r="B10" s="20">
        <v>143.97</v>
      </c>
      <c r="C10" s="21">
        <v>143.97</v>
      </c>
      <c r="D10" s="20">
        <v>143.97</v>
      </c>
      <c r="E10" s="21">
        <v>143.97</v>
      </c>
      <c r="F10" s="20">
        <v>143.97</v>
      </c>
      <c r="G10" s="21">
        <v>143.97</v>
      </c>
      <c r="H10" s="20">
        <v>143.97</v>
      </c>
      <c r="I10" s="21">
        <v>143.97</v>
      </c>
      <c r="J10" s="20">
        <v>143.97</v>
      </c>
      <c r="K10" s="21">
        <v>143.97</v>
      </c>
    </row>
    <row r="11" spans="1:13" ht="26.25" thickBot="1" x14ac:dyDescent="0.25">
      <c r="A11" s="10" t="s">
        <v>45</v>
      </c>
      <c r="B11" s="22">
        <f t="shared" ref="B11:K11" si="0">B6-(B7+B8+B9+B10)</f>
        <v>4333.6000000000004</v>
      </c>
      <c r="C11" s="23">
        <f t="shared" si="0"/>
        <v>4121.6499999999996</v>
      </c>
      <c r="D11" s="22">
        <f t="shared" si="0"/>
        <v>4304.55</v>
      </c>
      <c r="E11" s="23">
        <f t="shared" si="0"/>
        <v>4063.54</v>
      </c>
      <c r="F11" s="22">
        <f t="shared" si="0"/>
        <v>4384.87</v>
      </c>
      <c r="G11" s="23">
        <f t="shared" si="0"/>
        <v>4224.1900000000005</v>
      </c>
      <c r="H11" s="22">
        <f t="shared" si="0"/>
        <v>4414.12</v>
      </c>
      <c r="I11" s="23">
        <f t="shared" si="0"/>
        <v>4282.6899999999996</v>
      </c>
      <c r="J11" s="22">
        <f t="shared" si="0"/>
        <v>4402.71</v>
      </c>
      <c r="K11" s="23">
        <f t="shared" si="0"/>
        <v>4259.87</v>
      </c>
      <c r="M11" s="8"/>
    </row>
    <row r="12" spans="1:13" x14ac:dyDescent="0.2">
      <c r="B12" s="9"/>
    </row>
    <row r="13" spans="1:13" x14ac:dyDescent="0.2">
      <c r="A13" s="24"/>
    </row>
    <row r="14" spans="1:13" x14ac:dyDescent="0.2">
      <c r="A14" s="26"/>
      <c r="B14" s="27"/>
      <c r="C14" s="27"/>
      <c r="D14" s="27"/>
      <c r="E14" s="27"/>
      <c r="F14" s="27"/>
      <c r="G14" s="27"/>
      <c r="H14" s="27"/>
      <c r="I14" s="27"/>
      <c r="J14" s="27"/>
      <c r="K14" s="27"/>
    </row>
  </sheetData>
  <mergeCells count="8">
    <mergeCell ref="A2:K2"/>
    <mergeCell ref="C3:I3"/>
    <mergeCell ref="B4:C4"/>
    <mergeCell ref="D4:E4"/>
    <mergeCell ref="F4:G4"/>
    <mergeCell ref="H4:I4"/>
    <mergeCell ref="J4:K4"/>
    <mergeCell ref="A4:A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תלוש שכר - עובד זר</vt:lpstr>
      <vt:lpstr>טבלת שכר-ניכויים מותרים</vt:lpstr>
      <vt:lpstr>טבלת שכר- ניכויים פורמט נוסף</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cp:lastModifiedBy>eitanbeca.gov.il</cp:lastModifiedBy>
  <cp:lastPrinted>2020-02-13T22:22:41Z</cp:lastPrinted>
  <dcterms:created xsi:type="dcterms:W3CDTF">2020-01-30T10:43:26Z</dcterms:created>
  <dcterms:modified xsi:type="dcterms:W3CDTF">2020-04-12T08:14:30Z</dcterms:modified>
</cp:coreProperties>
</file>